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416" windowWidth="11640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<sst xmlns="http://schemas.openxmlformats.org/spreadsheetml/2006/main" count="69" uniqueCount="62">
  <si>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>Periode</t>
  </si>
  <si>
    <t>Einkommen:</t>
  </si>
  <si>
    <t>Total</t>
  </si>
  <si>
    <t>%</t>
  </si>
  <si>
    <t>Gesamteinkommen netto</t>
  </si>
  <si>
    <t>Vermögen:</t>
  </si>
  <si>
    <t>Liquide Mittel</t>
  </si>
  <si>
    <t>Tragbarkeit:</t>
  </si>
  <si>
    <t>Volumen</t>
  </si>
  <si>
    <t>Zinssatz p. a.</t>
  </si>
  <si>
    <t>Betrag p. a.</t>
  </si>
  <si>
    <t>Nebenkosten</t>
  </si>
  <si>
    <t xml:space="preserve"> - do. bei Wegfall Zweitverdienst</t>
  </si>
  <si>
    <t xml:space="preserve"> - do bei Zinsanstieg um</t>
  </si>
  <si>
    <t xml:space="preserve"> - do. bei Wegfall Zweitverdienst und Zinsanstieg um</t>
  </si>
  <si>
    <t>Reinvermögen / Schulden</t>
  </si>
  <si>
    <t>Kommentar:</t>
  </si>
  <si>
    <t>Liegenschaftserfolg</t>
  </si>
  <si>
    <t>andere Schuldzinsen</t>
  </si>
  <si>
    <t>Andere Ausgaben</t>
  </si>
  <si>
    <t>Gesamtkosten</t>
  </si>
  <si>
    <t>Gesamtkosten / Gesamteinkommen</t>
  </si>
  <si>
    <t>1. Kreditnehmer</t>
  </si>
  <si>
    <t>2. Kreditnehmer</t>
  </si>
  <si>
    <t>Kunde:</t>
  </si>
  <si>
    <t>Immobilien (inkl. Wohnliegensch.)</t>
  </si>
  <si>
    <t>Zinsendienst Hypotheken (KK Gesch.)</t>
  </si>
  <si>
    <t xml:space="preserve">Hauptverdienst </t>
  </si>
  <si>
    <t>Total Eigenmittel</t>
  </si>
  <si>
    <t>Notw. max. Hypotheken</t>
  </si>
  <si>
    <t>Andere Schulden</t>
  </si>
  <si>
    <t>Zinsendienst 1. Hypotheken 67%</t>
  </si>
  <si>
    <t xml:space="preserve">Zinsendienst 2. Hypotheken </t>
  </si>
  <si>
    <t xml:space="preserve">Amortisationen </t>
  </si>
  <si>
    <t xml:space="preserve">Belehnung innerhalb der Richtlinien i.O. </t>
  </si>
  <si>
    <t>Reinvermögen (nach Kauf)</t>
  </si>
  <si>
    <t>Spesen / Geschäftsauto</t>
  </si>
  <si>
    <t>Belastung p.a.</t>
  </si>
  <si>
    <t>Belastung p.Mt.</t>
  </si>
  <si>
    <t>Tragbarkeit ebenfalls i.O.</t>
  </si>
  <si>
    <t>Objekt:</t>
  </si>
  <si>
    <t xml:space="preserve">Partner Nr. </t>
  </si>
  <si>
    <t>Besprechungsdatum:</t>
  </si>
  <si>
    <t>Variante 2:</t>
  </si>
  <si>
    <t>Bel.</t>
  </si>
  <si>
    <t>Jahre</t>
  </si>
  <si>
    <t>Tragbarkeit</t>
  </si>
  <si>
    <t>Mietzinseinkommen Ausland</t>
  </si>
  <si>
    <t>Schenkung Eltern</t>
  </si>
  <si>
    <t>3. Säule (PAX-3b-Versicherungen)</t>
  </si>
  <si>
    <t>Total Deckungswert (inkl. Zusatzdeck.)</t>
  </si>
  <si>
    <t>Bemerkung: Es handelt sich hier um eine banktechnische Tragbarkeits-</t>
  </si>
  <si>
    <t>berechnung.</t>
  </si>
  <si>
    <t>Tragbarkeitsberechnung</t>
  </si>
  <si>
    <t>Herr &amp; Frau Muster, 9999 Chäswil</t>
  </si>
  <si>
    <t>6 1/2-Zimmer EFH, GB-Nr. 123</t>
  </si>
  <si>
    <t>Werthaltigkeit des Hauses i.O. , da gute Lage in Chäswil !</t>
  </si>
  <si>
    <t xml:space="preserve">Weisungskonformität ist ebenfalls gegeben i.O </t>
  </si>
  <si>
    <t>Eigenleistungen/Renovation (nicht Wertver.)</t>
  </si>
  <si>
    <t>BVG 2. Säule (Auszahlung)</t>
  </si>
  <si>
    <t>von AK</t>
  </si>
  <si>
    <t>fimmot Finanz &amp; Immobilien GmbH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</si>
</sst>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CHF.&quot;\ #,##0;&quot;CHF.&quot;\ \-#,##0"/>
    <numFmt numFmtId="171" formatCode="&quot;CHF.&quot;\ #,##0;[Red]&quot;CHF.&quot;\ \-#,##0"/>
    <numFmt numFmtId="172" formatCode="&quot;CHF.&quot;\ #,##0.00;&quot;CHF.&quot;\ \-#,##0.00"/>
    <numFmt numFmtId="173" formatCode="&quot;CHF.&quot;\ #,##0.00;[Red]&quot;CHF.&quot;\ \-#,##0.00"/>
    <numFmt numFmtId="174" formatCode="_ &quot;CHF.&quot;\ * #,##0_ ;_ &quot;CHF.&quot;\ * \-#,##0_ ;_ &quot;CHF.&quot;\ * &quot;-&quot;_ ;_ @_ "/>
    <numFmt numFmtId="175" formatCode="_ &quot;CHF.&quot;\ * #,##0.00_ ;_ &quot;CHF.&quot;\ * \-#,##0.00_ ;_ &quot;CHF.&quot;\ * &quot;-&quot;??_ ;_ @_ "/>
    <numFmt numFmtId="176" formatCode="0&quot; %&quot;"/>
    <numFmt numFmtId="177" formatCode="#,##0.0000"/>
  </numFmts>
  <fonts count="39">
    <font>
      <sz val="11"/>
      <name val="Times New Roman"/>
      <family val="0"/>
    </font>
    <font>
      <sz val="10"/>
      <name val="Helv"/>
      <family val="0"/>
    </font>
    <font>
      <sz val="10"/>
      <name val="Arial"/>
      <family val="2"/>
    </font>
    <font>
      <b/>
      <i/>
      <sz val="10"/>
      <color indexed="9"/>
      <name val="Helv"/>
      <family val="0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55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Arial"/>
      <family val="2"/>
    </font>
    <font>
      <b/>
      <sz val="2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2"/>
      <color indexed="61"/>
      <name val="Arial"/>
      <family val="2"/>
    </font>
    <font>
      <b/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Times New Roman"/>
      <family val="1"/>
    </font>
    <font>
      <u val="single"/>
      <sz val="11"/>
      <color indexed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9" fillId="15" borderId="1" applyNumberFormat="0" applyAlignment="0" applyProtection="0"/>
    <xf numFmtId="0" fontId="30" fillId="15" borderId="2" applyNumberFormat="0" applyAlignment="0" applyProtection="0"/>
    <xf numFmtId="0" fontId="38" fillId="0" borderId="0" applyNumberFormat="0" applyFill="0" applyBorder="0" applyAlignment="0" applyProtection="0"/>
    <xf numFmtId="10" fontId="1" fillId="16" borderId="3" applyNumberFormat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2" applyNumberFormat="0" applyAlignment="0" applyProtection="0"/>
    <xf numFmtId="0" fontId="34" fillId="0" borderId="4" applyNumberFormat="0" applyFill="0" applyAlignment="0" applyProtection="0"/>
    <xf numFmtId="0" fontId="1" fillId="17" borderId="3" applyNumberFormat="0" applyAlignment="0">
      <protection/>
    </xf>
    <xf numFmtId="0" fontId="33" fillId="0" borderId="0" applyNumberFormat="0" applyFill="0" applyBorder="0" applyAlignment="0" applyProtection="0"/>
    <xf numFmtId="0" fontId="1" fillId="15" borderId="0" applyAlignment="0">
      <protection/>
    </xf>
    <xf numFmtId="0" fontId="25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18" borderId="5">
      <alignment/>
      <protection/>
    </xf>
    <xf numFmtId="0" fontId="27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1" fillId="20" borderId="7" applyBorder="0">
      <alignment horizontal="center"/>
      <protection/>
    </xf>
    <xf numFmtId="0" fontId="2" fillId="0" borderId="0">
      <alignment/>
      <protection/>
    </xf>
    <xf numFmtId="0" fontId="3" fillId="21" borderId="8">
      <alignment/>
      <protection/>
    </xf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12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13" applyNumberFormat="0" applyAlignment="0" applyProtection="0"/>
  </cellStyleXfs>
  <cellXfs count="90">
    <xf numFmtId="0" fontId="0" fillId="0" borderId="0" xfId="0" applyAlignment="1">
      <alignment/>
    </xf>
    <xf numFmtId="0" fontId="4" fillId="15" borderId="14" xfId="58" applyFont="1" applyFill="1" applyBorder="1" applyProtection="1">
      <alignment/>
      <protection hidden="1"/>
    </xf>
    <xf numFmtId="0" fontId="5" fillId="15" borderId="0" xfId="58" applyFont="1" applyFill="1" applyBorder="1" applyProtection="1">
      <alignment/>
      <protection hidden="1"/>
    </xf>
    <xf numFmtId="0" fontId="6" fillId="23" borderId="15" xfId="58" applyFont="1" applyFill="1" applyBorder="1" applyAlignment="1" applyProtection="1">
      <alignment horizontal="center"/>
      <protection hidden="1"/>
    </xf>
    <xf numFmtId="0" fontId="6" fillId="23" borderId="16" xfId="58" applyFont="1" applyFill="1" applyBorder="1" applyAlignment="1" applyProtection="1">
      <alignment horizontal="center"/>
      <protection hidden="1"/>
    </xf>
    <xf numFmtId="0" fontId="7" fillId="15" borderId="14" xfId="58" applyFont="1" applyFill="1" applyBorder="1" applyProtection="1">
      <alignment/>
      <protection hidden="1"/>
    </xf>
    <xf numFmtId="0" fontId="8" fillId="15" borderId="0" xfId="58" applyFont="1" applyFill="1" applyBorder="1" applyProtection="1">
      <alignment/>
      <protection hidden="1"/>
    </xf>
    <xf numFmtId="0" fontId="8" fillId="15" borderId="14" xfId="58" applyFont="1" applyFill="1" applyBorder="1" applyProtection="1">
      <alignment/>
      <protection hidden="1"/>
    </xf>
    <xf numFmtId="0" fontId="8" fillId="15" borderId="17" xfId="58" applyFont="1" applyFill="1" applyBorder="1" applyProtection="1">
      <alignment/>
      <protection hidden="1"/>
    </xf>
    <xf numFmtId="0" fontId="8" fillId="15" borderId="18" xfId="58" applyFont="1" applyFill="1" applyBorder="1" applyProtection="1">
      <alignment/>
      <protection hidden="1"/>
    </xf>
    <xf numFmtId="0" fontId="8" fillId="15" borderId="0" xfId="58" applyFont="1" applyFill="1" applyBorder="1" applyAlignment="1" applyProtection="1">
      <alignment horizontal="left"/>
      <protection locked="0"/>
    </xf>
    <xf numFmtId="4" fontId="8" fillId="15" borderId="19" xfId="58" applyNumberFormat="1" applyFont="1" applyFill="1" applyBorder="1" applyAlignment="1" applyProtection="1">
      <alignment horizontal="right"/>
      <protection locked="0"/>
    </xf>
    <xf numFmtId="4" fontId="8" fillId="15" borderId="20" xfId="58" applyNumberFormat="1" applyFont="1" applyFill="1" applyBorder="1" applyAlignment="1" applyProtection="1">
      <alignment horizontal="right"/>
      <protection hidden="1"/>
    </xf>
    <xf numFmtId="0" fontId="9" fillId="15" borderId="14" xfId="58" applyFont="1" applyFill="1" applyBorder="1" applyProtection="1">
      <alignment/>
      <protection locked="0"/>
    </xf>
    <xf numFmtId="4" fontId="8" fillId="2" borderId="3" xfId="58" applyNumberFormat="1" applyFont="1" applyFill="1" applyBorder="1" applyAlignment="1" applyProtection="1">
      <alignment horizontal="right"/>
      <protection hidden="1"/>
    </xf>
    <xf numFmtId="4" fontId="8" fillId="2" borderId="21" xfId="58" applyNumberFormat="1" applyFont="1" applyFill="1" applyBorder="1" applyAlignment="1" applyProtection="1">
      <alignment horizontal="right"/>
      <protection hidden="1"/>
    </xf>
    <xf numFmtId="0" fontId="6" fillId="23" borderId="5" xfId="58" applyFont="1" applyFill="1" applyBorder="1" applyAlignment="1" applyProtection="1">
      <alignment horizontal="center"/>
      <protection hidden="1"/>
    </xf>
    <xf numFmtId="0" fontId="8" fillId="15" borderId="5" xfId="58" applyFont="1" applyFill="1" applyBorder="1" applyProtection="1">
      <alignment/>
      <protection hidden="1"/>
    </xf>
    <xf numFmtId="4" fontId="8" fillId="15" borderId="19" xfId="58" applyNumberFormat="1" applyFont="1" applyFill="1" applyBorder="1" applyAlignment="1" applyProtection="1">
      <alignment horizontal="right"/>
      <protection hidden="1"/>
    </xf>
    <xf numFmtId="4" fontId="8" fillId="15" borderId="22" xfId="58" applyNumberFormat="1" applyFont="1" applyFill="1" applyBorder="1" applyAlignment="1" applyProtection="1">
      <alignment horizontal="right"/>
      <protection locked="0"/>
    </xf>
    <xf numFmtId="177" fontId="8" fillId="15" borderId="22" xfId="58" applyNumberFormat="1" applyFont="1" applyFill="1" applyBorder="1" applyAlignment="1" applyProtection="1">
      <alignment horizontal="right"/>
      <protection locked="0"/>
    </xf>
    <xf numFmtId="4" fontId="10" fillId="5" borderId="23" xfId="58" applyNumberFormat="1" applyFont="1" applyFill="1" applyBorder="1" applyAlignment="1" applyProtection="1">
      <alignment horizontal="right"/>
      <protection hidden="1"/>
    </xf>
    <xf numFmtId="177" fontId="10" fillId="5" borderId="15" xfId="58" applyNumberFormat="1" applyFont="1" applyFill="1" applyBorder="1" applyAlignment="1" applyProtection="1">
      <alignment horizontal="right"/>
      <protection hidden="1"/>
    </xf>
    <xf numFmtId="4" fontId="8" fillId="15" borderId="20" xfId="58" applyNumberFormat="1" applyFont="1" applyFill="1" applyBorder="1" applyAlignment="1" applyProtection="1">
      <alignment horizontal="right"/>
      <protection locked="0"/>
    </xf>
    <xf numFmtId="4" fontId="10" fillId="5" borderId="14" xfId="58" applyNumberFormat="1" applyFont="1" applyFill="1" applyBorder="1" applyAlignment="1" applyProtection="1">
      <alignment horizontal="right"/>
      <protection hidden="1"/>
    </xf>
    <xf numFmtId="177" fontId="10" fillId="5" borderId="5" xfId="58" applyNumberFormat="1" applyFont="1" applyFill="1" applyBorder="1" applyAlignment="1" applyProtection="1">
      <alignment horizontal="right"/>
      <protection hidden="1"/>
    </xf>
    <xf numFmtId="0" fontId="10" fillId="5" borderId="24" xfId="58" applyFont="1" applyFill="1" applyBorder="1" applyProtection="1">
      <alignment/>
      <protection hidden="1"/>
    </xf>
    <xf numFmtId="0" fontId="10" fillId="5" borderId="25" xfId="58" applyFont="1" applyFill="1" applyBorder="1" applyProtection="1">
      <alignment/>
      <protection hidden="1"/>
    </xf>
    <xf numFmtId="0" fontId="8" fillId="15" borderId="26" xfId="58" applyFont="1" applyFill="1" applyBorder="1" applyProtection="1">
      <alignment/>
      <protection hidden="1"/>
    </xf>
    <xf numFmtId="0" fontId="6" fillId="23" borderId="3" xfId="58" applyFont="1" applyFill="1" applyBorder="1" applyAlignment="1" applyProtection="1">
      <alignment horizontal="center"/>
      <protection hidden="1"/>
    </xf>
    <xf numFmtId="176" fontId="8" fillId="15" borderId="27" xfId="58" applyNumberFormat="1" applyFont="1" applyFill="1" applyBorder="1" applyAlignment="1" applyProtection="1">
      <alignment horizontal="right"/>
      <protection locked="0"/>
    </xf>
    <xf numFmtId="176" fontId="8" fillId="15" borderId="27" xfId="58" applyNumberFormat="1" applyFont="1" applyFill="1" applyBorder="1" applyAlignment="1" applyProtection="1">
      <alignment horizontal="right"/>
      <protection hidden="1"/>
    </xf>
    <xf numFmtId="4" fontId="8" fillId="15" borderId="28" xfId="58" applyNumberFormat="1" applyFont="1" applyFill="1" applyBorder="1" applyAlignment="1" applyProtection="1">
      <alignment horizontal="left"/>
      <protection locked="0"/>
    </xf>
    <xf numFmtId="4" fontId="8" fillId="15" borderId="29" xfId="58" applyNumberFormat="1" applyFont="1" applyFill="1" applyBorder="1" applyAlignment="1" applyProtection="1">
      <alignment horizontal="right"/>
      <protection locked="0"/>
    </xf>
    <xf numFmtId="4" fontId="8" fillId="15" borderId="30" xfId="58" applyNumberFormat="1" applyFont="1" applyFill="1" applyBorder="1" applyAlignment="1" applyProtection="1">
      <alignment horizontal="left"/>
      <protection locked="0"/>
    </xf>
    <xf numFmtId="4" fontId="8" fillId="15" borderId="31" xfId="58" applyNumberFormat="1" applyFont="1" applyFill="1" applyBorder="1" applyAlignment="1" applyProtection="1">
      <alignment horizontal="right"/>
      <protection locked="0"/>
    </xf>
    <xf numFmtId="0" fontId="0" fillId="0" borderId="32" xfId="0" applyBorder="1" applyAlignment="1">
      <alignment/>
    </xf>
    <xf numFmtId="176" fontId="14" fillId="24" borderId="19" xfId="58" applyNumberFormat="1" applyFont="1" applyFill="1" applyBorder="1" applyAlignment="1" applyProtection="1">
      <alignment horizontal="right"/>
      <protection hidden="1"/>
    </xf>
    <xf numFmtId="0" fontId="7" fillId="15" borderId="14" xfId="58" applyFont="1" applyFill="1" applyBorder="1" applyProtection="1">
      <alignment/>
      <protection hidden="1"/>
    </xf>
    <xf numFmtId="4" fontId="8" fillId="24" borderId="3" xfId="58" applyNumberFormat="1" applyFont="1" applyFill="1" applyBorder="1" applyProtection="1">
      <alignment/>
      <protection hidden="1"/>
    </xf>
    <xf numFmtId="4" fontId="8" fillId="24" borderId="3" xfId="58" applyNumberFormat="1" applyFont="1" applyFill="1" applyBorder="1" applyAlignment="1" applyProtection="1">
      <alignment horizontal="right"/>
      <protection locked="0"/>
    </xf>
    <xf numFmtId="176" fontId="14" fillId="14" borderId="19" xfId="58" applyNumberFormat="1" applyFont="1" applyFill="1" applyBorder="1" applyAlignment="1" applyProtection="1">
      <alignment horizontal="right"/>
      <protection hidden="1"/>
    </xf>
    <xf numFmtId="176" fontId="7" fillId="14" borderId="33" xfId="58" applyNumberFormat="1" applyFont="1" applyFill="1" applyBorder="1" applyAlignment="1" applyProtection="1">
      <alignment horizontal="right"/>
      <protection locked="0"/>
    </xf>
    <xf numFmtId="0" fontId="4" fillId="15" borderId="0" xfId="58" applyFont="1" applyFill="1" applyBorder="1" applyProtection="1">
      <alignment/>
      <protection hidden="1"/>
    </xf>
    <xf numFmtId="0" fontId="7" fillId="15" borderId="0" xfId="58" applyFont="1" applyFill="1" applyBorder="1" applyProtection="1">
      <alignment/>
      <protection hidden="1"/>
    </xf>
    <xf numFmtId="0" fontId="9" fillId="15" borderId="0" xfId="58" applyFont="1" applyFill="1" applyBorder="1" applyProtection="1">
      <alignment/>
      <protection locked="0"/>
    </xf>
    <xf numFmtId="0" fontId="7" fillId="15" borderId="0" xfId="58" applyFont="1" applyFill="1" applyBorder="1" applyProtection="1">
      <alignment/>
      <protection hidden="1"/>
    </xf>
    <xf numFmtId="9" fontId="7" fillId="14" borderId="3" xfId="55" applyFont="1" applyFill="1" applyBorder="1" applyAlignment="1" applyProtection="1">
      <alignment/>
      <protection hidden="1"/>
    </xf>
    <xf numFmtId="4" fontId="8" fillId="7" borderId="19" xfId="58" applyNumberFormat="1" applyFont="1" applyFill="1" applyBorder="1" applyAlignment="1" applyProtection="1">
      <alignment horizontal="right"/>
      <protection locked="0"/>
    </xf>
    <xf numFmtId="4" fontId="8" fillId="7" borderId="5" xfId="58" applyNumberFormat="1" applyFont="1" applyFill="1" applyBorder="1" applyAlignment="1" applyProtection="1">
      <alignment horizontal="right"/>
      <protection hidden="1"/>
    </xf>
    <xf numFmtId="4" fontId="8" fillId="7" borderId="22" xfId="58" applyNumberFormat="1" applyFont="1" applyFill="1" applyBorder="1" applyAlignment="1" applyProtection="1">
      <alignment horizontal="right"/>
      <protection locked="0"/>
    </xf>
    <xf numFmtId="4" fontId="8" fillId="7" borderId="17" xfId="58" applyNumberFormat="1" applyFont="1" applyFill="1" applyBorder="1" applyAlignment="1" applyProtection="1">
      <alignment horizontal="right"/>
      <protection locked="0"/>
    </xf>
    <xf numFmtId="0" fontId="8" fillId="7" borderId="5" xfId="58" applyFont="1" applyFill="1" applyBorder="1" applyProtection="1">
      <alignment/>
      <protection hidden="1"/>
    </xf>
    <xf numFmtId="0" fontId="7" fillId="7" borderId="3" xfId="58" applyFont="1" applyFill="1" applyBorder="1" applyProtection="1">
      <alignment/>
      <protection hidden="1"/>
    </xf>
    <xf numFmtId="177" fontId="8" fillId="7" borderId="19" xfId="58" applyNumberFormat="1" applyFont="1" applyFill="1" applyBorder="1" applyAlignment="1" applyProtection="1">
      <alignment horizontal="right"/>
      <protection locked="0"/>
    </xf>
    <xf numFmtId="0" fontId="11" fillId="0" borderId="34" xfId="0" applyFont="1" applyBorder="1" applyAlignment="1">
      <alignment/>
    </xf>
    <xf numFmtId="0" fontId="0" fillId="0" borderId="34" xfId="0" applyBorder="1" applyAlignment="1">
      <alignment/>
    </xf>
    <xf numFmtId="14" fontId="13" fillId="0" borderId="16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4" fontId="8" fillId="15" borderId="18" xfId="58" applyNumberFormat="1" applyFont="1" applyFill="1" applyBorder="1" applyAlignment="1" applyProtection="1">
      <alignment horizontal="right"/>
      <protection locked="0"/>
    </xf>
    <xf numFmtId="0" fontId="13" fillId="0" borderId="0" xfId="0" applyFont="1" applyBorder="1" applyAlignment="1">
      <alignment/>
    </xf>
    <xf numFmtId="177" fontId="7" fillId="2" borderId="25" xfId="58" applyNumberFormat="1" applyFont="1" applyFill="1" applyBorder="1" applyAlignment="1" applyProtection="1">
      <alignment horizontal="right"/>
      <protection hidden="1"/>
    </xf>
    <xf numFmtId="4" fontId="7" fillId="2" borderId="3" xfId="58" applyNumberFormat="1" applyFont="1" applyFill="1" applyBorder="1" applyAlignment="1" applyProtection="1">
      <alignment horizontal="right"/>
      <protection hidden="1"/>
    </xf>
    <xf numFmtId="4" fontId="7" fillId="2" borderId="25" xfId="58" applyNumberFormat="1" applyFont="1" applyFill="1" applyBorder="1" applyAlignment="1" applyProtection="1">
      <alignment horizontal="right"/>
      <protection hidden="1"/>
    </xf>
    <xf numFmtId="0" fontId="17" fillId="0" borderId="14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34" xfId="0" applyFont="1" applyBorder="1" applyAlignment="1">
      <alignment/>
    </xf>
    <xf numFmtId="0" fontId="0" fillId="0" borderId="23" xfId="0" applyBorder="1" applyAlignment="1">
      <alignment/>
    </xf>
    <xf numFmtId="0" fontId="15" fillId="7" borderId="23" xfId="0" applyFont="1" applyFill="1" applyBorder="1" applyAlignment="1">
      <alignment/>
    </xf>
    <xf numFmtId="0" fontId="11" fillId="7" borderId="34" xfId="0" applyFont="1" applyFill="1" applyBorder="1" applyAlignment="1">
      <alignment/>
    </xf>
    <xf numFmtId="0" fontId="0" fillId="7" borderId="34" xfId="0" applyFill="1" applyBorder="1" applyAlignment="1">
      <alignment/>
    </xf>
    <xf numFmtId="0" fontId="16" fillId="7" borderId="34" xfId="0" applyFont="1" applyFill="1" applyBorder="1" applyAlignment="1">
      <alignment/>
    </xf>
    <xf numFmtId="14" fontId="13" fillId="7" borderId="16" xfId="0" applyNumberFormat="1" applyFont="1" applyFill="1" applyBorder="1" applyAlignment="1">
      <alignment/>
    </xf>
    <xf numFmtId="0" fontId="18" fillId="14" borderId="3" xfId="58" applyFont="1" applyFill="1" applyBorder="1" applyAlignment="1" applyProtection="1">
      <alignment horizontal="center"/>
      <protection hidden="1"/>
    </xf>
    <xf numFmtId="0" fontId="13" fillId="0" borderId="14" xfId="0" applyFont="1" applyBorder="1" applyAlignment="1">
      <alignment/>
    </xf>
    <xf numFmtId="0" fontId="7" fillId="7" borderId="7" xfId="58" applyFont="1" applyFill="1" applyBorder="1" applyProtection="1">
      <alignment/>
      <protection hidden="1"/>
    </xf>
    <xf numFmtId="0" fontId="19" fillId="7" borderId="0" xfId="0" applyFont="1" applyFill="1" applyBorder="1" applyAlignment="1">
      <alignment/>
    </xf>
    <xf numFmtId="0" fontId="19" fillId="7" borderId="26" xfId="0" applyFont="1" applyFill="1" applyBorder="1" applyAlignment="1">
      <alignment horizontal="right"/>
    </xf>
    <xf numFmtId="4" fontId="20" fillId="7" borderId="19" xfId="58" applyNumberFormat="1" applyFont="1" applyFill="1" applyBorder="1" applyAlignment="1" applyProtection="1">
      <alignment horizontal="right"/>
      <protection locked="0"/>
    </xf>
    <xf numFmtId="0" fontId="20" fillId="15" borderId="14" xfId="58" applyFont="1" applyFill="1" applyBorder="1" applyProtection="1">
      <alignment/>
      <protection hidden="1"/>
    </xf>
    <xf numFmtId="0" fontId="21" fillId="7" borderId="3" xfId="58" applyFont="1" applyFill="1" applyBorder="1" applyProtection="1">
      <alignment/>
      <protection hidden="1"/>
    </xf>
    <xf numFmtId="10" fontId="21" fillId="7" borderId="3" xfId="58" applyNumberFormat="1" applyFont="1" applyFill="1" applyBorder="1" applyProtection="1">
      <alignment/>
      <protection hidden="1"/>
    </xf>
    <xf numFmtId="4" fontId="8" fillId="15" borderId="0" xfId="58" applyNumberFormat="1" applyFont="1" applyFill="1" applyBorder="1" applyAlignment="1" applyProtection="1">
      <alignment horizontal="right"/>
      <protection locked="0"/>
    </xf>
    <xf numFmtId="0" fontId="8" fillId="15" borderId="15" xfId="58" applyFont="1" applyFill="1" applyBorder="1" applyProtection="1">
      <alignment/>
      <protection hidden="1"/>
    </xf>
    <xf numFmtId="0" fontId="0" fillId="0" borderId="24" xfId="0" applyFont="1" applyBorder="1" applyAlignment="1">
      <alignment/>
    </xf>
    <xf numFmtId="0" fontId="13" fillId="0" borderId="26" xfId="0" applyFont="1" applyBorder="1" applyAlignment="1">
      <alignment/>
    </xf>
  </cellXfs>
  <cellStyles count="5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Beträge" xfId="42"/>
    <cellStyle name="Comma" xfId="43"/>
    <cellStyle name="Comma [0]" xfId="44"/>
    <cellStyle name="Eingabe" xfId="45"/>
    <cellStyle name="Ergebnis" xfId="46"/>
    <cellStyle name="Ergebnisse" xfId="47"/>
    <cellStyle name="Erklärender Text" xfId="48"/>
    <cellStyle name="Erläuterung" xfId="49"/>
    <cellStyle name="Gut" xfId="50"/>
    <cellStyle name="Hyperlink" xfId="51"/>
    <cellStyle name="Makrocode" xfId="52"/>
    <cellStyle name="Neutral" xfId="53"/>
    <cellStyle name="Notiz" xfId="54"/>
    <cellStyle name="Percent" xfId="55"/>
    <cellStyle name="Schlecht" xfId="56"/>
    <cellStyle name="Spaltentitel" xfId="57"/>
    <cellStyle name="Standard_Tabelle1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6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2" max="2" width="30.7109375" style="0" customWidth="1"/>
    <col min="3" max="3" width="14.00390625" style="0" customWidth="1"/>
    <col min="4" max="4" width="8.7109375" style="0" customWidth="1"/>
    <col min="5" max="5" width="22.7109375" style="0" customWidth="1"/>
    <col min="6" max="6" width="22.28125" style="0" customWidth="1"/>
    <col min="7" max="7" width="23.00390625" style="0" customWidth="1"/>
    <col min="8" max="8" width="12.57421875" style="0" bestFit="1" customWidth="1"/>
  </cols>
  <sheetData>
    <row r="2" spans="2:7" ht="39.75" customHeight="1">
      <c r="B2" s="72" t="s">
        <v>53</v>
      </c>
      <c r="C2" s="73"/>
      <c r="D2" s="74"/>
      <c r="E2" s="74"/>
      <c r="F2" s="75" t="s">
        <v>42</v>
      </c>
      <c r="G2" s="76">
        <v>39774</v>
      </c>
    </row>
    <row r="3" spans="2:7" ht="15" customHeight="1">
      <c r="B3" s="71"/>
      <c r="C3" s="55"/>
      <c r="D3" s="56"/>
      <c r="E3" s="70"/>
      <c r="F3" s="70"/>
      <c r="G3" s="57"/>
    </row>
    <row r="4" spans="2:7" ht="20.25">
      <c r="B4" s="68" t="s">
        <v>40</v>
      </c>
      <c r="C4" s="80" t="s">
        <v>55</v>
      </c>
      <c r="D4" s="80"/>
      <c r="E4" s="80"/>
      <c r="F4" s="69" t="s">
        <v>41</v>
      </c>
      <c r="G4" s="81">
        <v>1000</v>
      </c>
    </row>
    <row r="5" spans="2:7" ht="20.25">
      <c r="B5" s="68" t="s">
        <v>24</v>
      </c>
      <c r="C5" s="80" t="s">
        <v>54</v>
      </c>
      <c r="D5" s="80"/>
      <c r="E5" s="80"/>
      <c r="F5" s="69" t="s">
        <v>43</v>
      </c>
      <c r="G5" s="81" t="s">
        <v>46</v>
      </c>
    </row>
    <row r="6" spans="2:7" ht="15">
      <c r="B6" s="61"/>
      <c r="C6" s="36"/>
      <c r="D6" s="36"/>
      <c r="E6" s="36"/>
      <c r="F6" s="36"/>
      <c r="G6" s="62"/>
    </row>
    <row r="7" spans="2:7" ht="15">
      <c r="B7" s="58"/>
      <c r="C7" s="59"/>
      <c r="D7" s="59"/>
      <c r="E7" s="59"/>
      <c r="F7" s="59"/>
      <c r="G7" s="60"/>
    </row>
    <row r="8" spans="2:7" ht="15.75">
      <c r="B8" s="1"/>
      <c r="C8" s="43"/>
      <c r="D8" s="2"/>
      <c r="E8" s="3" t="s">
        <v>0</v>
      </c>
      <c r="F8" s="4" t="s">
        <v>0</v>
      </c>
      <c r="G8" s="3"/>
    </row>
    <row r="9" spans="2:7" ht="15.75">
      <c r="B9" s="5" t="s">
        <v>1</v>
      </c>
      <c r="C9" s="44"/>
      <c r="D9" s="6"/>
      <c r="E9" s="3" t="s">
        <v>22</v>
      </c>
      <c r="F9" s="3" t="s">
        <v>23</v>
      </c>
      <c r="G9" s="3" t="s">
        <v>2</v>
      </c>
    </row>
    <row r="10" spans="2:7" ht="15.75">
      <c r="B10" s="7"/>
      <c r="C10" s="6"/>
      <c r="D10" s="6"/>
      <c r="E10" s="8"/>
      <c r="F10" s="8"/>
      <c r="G10" s="9"/>
    </row>
    <row r="11" spans="2:7" ht="15.75">
      <c r="B11" s="7" t="s">
        <v>27</v>
      </c>
      <c r="C11" s="6"/>
      <c r="D11" s="10"/>
      <c r="E11" s="48">
        <v>90000</v>
      </c>
      <c r="F11" s="48">
        <v>0</v>
      </c>
      <c r="G11" s="12">
        <f>SUM(E11:F11)</f>
        <v>90000</v>
      </c>
    </row>
    <row r="12" spans="2:7" ht="15.75">
      <c r="B12" s="7" t="s">
        <v>27</v>
      </c>
      <c r="C12" s="6"/>
      <c r="D12" s="10"/>
      <c r="E12" s="48"/>
      <c r="F12" s="48"/>
      <c r="G12" s="12">
        <f>SUM(E12:F12)</f>
        <v>0</v>
      </c>
    </row>
    <row r="13" spans="2:7" ht="15.75">
      <c r="B13" s="7" t="s">
        <v>47</v>
      </c>
      <c r="C13" s="6"/>
      <c r="D13" s="10"/>
      <c r="E13" s="48"/>
      <c r="F13" s="48"/>
      <c r="G13" s="12">
        <f>SUM(E13:F13)</f>
        <v>0</v>
      </c>
    </row>
    <row r="14" spans="2:7" ht="15.75">
      <c r="B14" s="13" t="s">
        <v>36</v>
      </c>
      <c r="C14" s="45"/>
      <c r="D14" s="6"/>
      <c r="E14" s="48"/>
      <c r="F14" s="48"/>
      <c r="G14" s="12">
        <f>SUM(E14:F14)</f>
        <v>0</v>
      </c>
    </row>
    <row r="15" spans="2:7" ht="15.75">
      <c r="B15" s="13" t="s">
        <v>48</v>
      </c>
      <c r="C15" s="45"/>
      <c r="D15" s="6"/>
      <c r="E15" s="48"/>
      <c r="F15" s="48"/>
      <c r="G15" s="12">
        <f>SUM(E15:F15)</f>
        <v>0</v>
      </c>
    </row>
    <row r="16" spans="2:7" ht="15.75">
      <c r="B16" s="7"/>
      <c r="C16" s="6"/>
      <c r="D16" s="6"/>
      <c r="E16" s="49"/>
      <c r="F16" s="49"/>
      <c r="G16" s="12"/>
    </row>
    <row r="17" spans="2:7" ht="15.75">
      <c r="B17" s="5" t="s">
        <v>4</v>
      </c>
      <c r="C17" s="44"/>
      <c r="D17" s="6"/>
      <c r="E17" s="14">
        <f>SUM(E11:E15)</f>
        <v>90000</v>
      </c>
      <c r="F17" s="14">
        <f>SUM(F11:F15)</f>
        <v>0</v>
      </c>
      <c r="G17" s="15">
        <f>SUM(G11:G15)</f>
        <v>90000</v>
      </c>
    </row>
    <row r="18" spans="2:7" ht="15.75">
      <c r="B18" s="7"/>
      <c r="C18" s="6"/>
      <c r="D18" s="6"/>
      <c r="E18" s="6"/>
      <c r="F18" s="6"/>
      <c r="G18" s="28"/>
    </row>
    <row r="19" spans="2:7" ht="15.75">
      <c r="B19" s="7"/>
      <c r="C19" s="6"/>
      <c r="D19" s="6"/>
      <c r="E19" s="6"/>
      <c r="F19" s="6"/>
      <c r="G19" s="28"/>
    </row>
    <row r="20" spans="2:7" ht="15.75">
      <c r="B20" s="5" t="s">
        <v>5</v>
      </c>
      <c r="C20" s="44"/>
      <c r="D20" s="6"/>
      <c r="E20" s="16" t="s">
        <v>22</v>
      </c>
      <c r="F20" s="16" t="s">
        <v>23</v>
      </c>
      <c r="G20" s="16" t="s">
        <v>2</v>
      </c>
    </row>
    <row r="21" spans="2:7" ht="15.75">
      <c r="B21" s="7"/>
      <c r="C21" s="6"/>
      <c r="D21" s="6"/>
      <c r="E21" s="17"/>
      <c r="F21" s="17"/>
      <c r="G21" s="17"/>
    </row>
    <row r="22" spans="2:7" ht="15.75">
      <c r="B22" s="83" t="s">
        <v>25</v>
      </c>
      <c r="C22" s="6"/>
      <c r="D22" s="6"/>
      <c r="E22" s="82">
        <v>480000</v>
      </c>
      <c r="F22" s="48"/>
      <c r="G22" s="18">
        <f>SUM(E22:F22)</f>
        <v>480000</v>
      </c>
    </row>
    <row r="23" spans="2:7" ht="15.75">
      <c r="B23" s="7" t="s">
        <v>6</v>
      </c>
      <c r="C23" s="6"/>
      <c r="D23" s="6"/>
      <c r="E23" s="48">
        <v>60000</v>
      </c>
      <c r="F23" s="48"/>
      <c r="G23" s="18">
        <f>SUM(E23:F23)</f>
        <v>60000</v>
      </c>
    </row>
    <row r="24" spans="2:7" ht="15.75">
      <c r="B24" s="7" t="s">
        <v>59</v>
      </c>
      <c r="C24" s="6"/>
      <c r="D24" s="6"/>
      <c r="E24" s="48">
        <v>20000</v>
      </c>
      <c r="F24" s="48"/>
      <c r="G24" s="18">
        <f>SUM(E24:F24)</f>
        <v>20000</v>
      </c>
    </row>
    <row r="25" spans="2:7" ht="15.75">
      <c r="B25" s="83" t="s">
        <v>49</v>
      </c>
      <c r="C25" s="6"/>
      <c r="D25" s="6"/>
      <c r="E25" s="82">
        <v>20000</v>
      </c>
      <c r="F25" s="48"/>
      <c r="G25" s="18">
        <f>SUM(E25:F25)</f>
        <v>20000</v>
      </c>
    </row>
    <row r="26" spans="2:7" ht="15.75">
      <c r="B26" s="7" t="s">
        <v>58</v>
      </c>
      <c r="C26" s="6"/>
      <c r="D26" s="6"/>
      <c r="E26" s="50">
        <v>20000</v>
      </c>
      <c r="F26" s="50"/>
      <c r="G26" s="18">
        <f>SUM(E26:F26)</f>
        <v>20000</v>
      </c>
    </row>
    <row r="27" spans="2:7" ht="15.75">
      <c r="B27" s="38" t="s">
        <v>28</v>
      </c>
      <c r="C27" s="46"/>
      <c r="D27" s="6"/>
      <c r="E27" s="39">
        <f>SUM(E23:E25)</f>
        <v>100000</v>
      </c>
      <c r="F27" s="39">
        <f>SUM(F23:F26)</f>
        <v>0</v>
      </c>
      <c r="G27" s="17"/>
    </row>
    <row r="28" spans="2:7" ht="15.75">
      <c r="B28" s="5" t="s">
        <v>50</v>
      </c>
      <c r="C28" s="44"/>
      <c r="D28" s="6"/>
      <c r="E28" s="14">
        <f>SUM(E22+E25)</f>
        <v>500000</v>
      </c>
      <c r="F28" s="14">
        <f>SUM(F22:F26)</f>
        <v>0</v>
      </c>
      <c r="G28" s="14">
        <f>SUM(G22:G26)</f>
        <v>600000</v>
      </c>
    </row>
    <row r="29" spans="2:7" ht="15.75">
      <c r="B29" s="7"/>
      <c r="C29" s="6"/>
      <c r="D29" s="6"/>
      <c r="E29" s="17"/>
      <c r="F29" s="17"/>
      <c r="G29" s="17"/>
    </row>
    <row r="30" spans="2:7" ht="15.75">
      <c r="B30" s="7" t="s">
        <v>29</v>
      </c>
      <c r="C30" s="6"/>
      <c r="D30" s="47">
        <f>SUM(E30/E28)</f>
        <v>0.8</v>
      </c>
      <c r="E30" s="40">
        <f>SUM(E28-E27)</f>
        <v>400000</v>
      </c>
      <c r="F30" s="40">
        <f>SUM(F22-F27)</f>
        <v>0</v>
      </c>
      <c r="G30" s="18">
        <f>SUM(E30:F30)</f>
        <v>400000</v>
      </c>
    </row>
    <row r="31" spans="2:7" ht="15.75">
      <c r="B31" s="7" t="s">
        <v>30</v>
      </c>
      <c r="C31" s="6"/>
      <c r="D31" s="77" t="s">
        <v>44</v>
      </c>
      <c r="E31" s="51"/>
      <c r="F31" s="48"/>
      <c r="G31" s="18">
        <f>SUM(E31:F31)</f>
        <v>0</v>
      </c>
    </row>
    <row r="32" spans="2:7" ht="15.75">
      <c r="B32" s="7"/>
      <c r="C32" s="6"/>
      <c r="D32" s="6"/>
      <c r="E32" s="52"/>
      <c r="F32" s="52"/>
      <c r="G32" s="17"/>
    </row>
    <row r="33" spans="2:7" ht="15.75">
      <c r="B33" s="5" t="s">
        <v>35</v>
      </c>
      <c r="C33" s="44"/>
      <c r="D33" s="6"/>
      <c r="E33" s="14">
        <f>SUM(E22-E30-E31)+E25</f>
        <v>100000</v>
      </c>
      <c r="F33" s="14">
        <f>SUM(F28-F30-F31)</f>
        <v>0</v>
      </c>
      <c r="G33" s="14">
        <f>SUM(G28-G30-G31)</f>
        <v>200000</v>
      </c>
    </row>
    <row r="34" spans="2:7" ht="15.75">
      <c r="B34" s="7"/>
      <c r="C34" s="6"/>
      <c r="D34" s="6"/>
      <c r="E34" s="6"/>
      <c r="F34" s="6"/>
      <c r="G34" s="28"/>
    </row>
    <row r="35" spans="2:7" ht="15.75">
      <c r="B35" s="7"/>
      <c r="C35" s="6"/>
      <c r="D35" s="6"/>
      <c r="E35" s="6"/>
      <c r="F35" s="6"/>
      <c r="G35" s="28"/>
    </row>
    <row r="36" spans="2:7" ht="15.75">
      <c r="B36" s="5" t="s">
        <v>7</v>
      </c>
      <c r="C36" s="44"/>
      <c r="D36" s="6"/>
      <c r="E36" s="3" t="s">
        <v>8</v>
      </c>
      <c r="F36" s="3" t="s">
        <v>9</v>
      </c>
      <c r="G36" s="3" t="s">
        <v>10</v>
      </c>
    </row>
    <row r="37" spans="2:8" ht="15.75">
      <c r="B37" s="7"/>
      <c r="C37" s="6"/>
      <c r="D37" s="6"/>
      <c r="E37" s="11">
        <f>SUM(E28/100)*67</f>
        <v>335000</v>
      </c>
      <c r="F37" s="17"/>
      <c r="G37" s="87"/>
      <c r="H37" s="59"/>
    </row>
    <row r="38" spans="2:8" ht="15.75">
      <c r="B38" s="7" t="s">
        <v>31</v>
      </c>
      <c r="C38" s="6"/>
      <c r="D38" s="6"/>
      <c r="E38" s="11">
        <f>ROUND(E37,-3)</f>
        <v>335000</v>
      </c>
      <c r="F38" s="54">
        <v>4.5</v>
      </c>
      <c r="G38" s="18">
        <f>SUM(E38*F38/100)</f>
        <v>15075</v>
      </c>
      <c r="H38" s="59"/>
    </row>
    <row r="39" spans="2:8" ht="15.75">
      <c r="B39" s="7" t="s">
        <v>32</v>
      </c>
      <c r="C39" s="6"/>
      <c r="D39" s="6"/>
      <c r="E39" s="11">
        <f>SUM(E30-E38)</f>
        <v>65000</v>
      </c>
      <c r="F39" s="54">
        <v>5.5</v>
      </c>
      <c r="G39" s="18">
        <f>SUM(E39*F39/100)</f>
        <v>3575</v>
      </c>
      <c r="H39" s="86"/>
    </row>
    <row r="40" spans="2:8" ht="15.75">
      <c r="B40" s="7" t="s">
        <v>26</v>
      </c>
      <c r="C40" s="6"/>
      <c r="D40" s="6"/>
      <c r="E40" s="48">
        <v>0</v>
      </c>
      <c r="F40" s="54"/>
      <c r="G40" s="18">
        <f>SUM(E40*F40/100)</f>
        <v>0</v>
      </c>
      <c r="H40" s="59"/>
    </row>
    <row r="41" spans="2:8" ht="15.75">
      <c r="B41" s="7" t="s">
        <v>18</v>
      </c>
      <c r="C41" s="6"/>
      <c r="D41" s="6"/>
      <c r="E41" s="19"/>
      <c r="F41" s="20"/>
      <c r="G41" s="18">
        <f>SUM(E41*F41/100)</f>
        <v>0</v>
      </c>
      <c r="H41" s="59"/>
    </row>
    <row r="42" spans="2:8" ht="15.75">
      <c r="B42" s="7" t="s">
        <v>33</v>
      </c>
      <c r="C42" s="53" t="s">
        <v>45</v>
      </c>
      <c r="D42" s="79">
        <v>20</v>
      </c>
      <c r="E42" s="21"/>
      <c r="F42" s="22"/>
      <c r="G42" s="11">
        <f>SUM(E39/D42)</f>
        <v>3250</v>
      </c>
      <c r="H42" s="86"/>
    </row>
    <row r="43" spans="2:8" ht="15.75">
      <c r="B43" s="7" t="s">
        <v>11</v>
      </c>
      <c r="C43" s="84" t="s">
        <v>60</v>
      </c>
      <c r="D43" s="85">
        <v>0.008</v>
      </c>
      <c r="E43" s="24"/>
      <c r="F43" s="25"/>
      <c r="G43" s="11">
        <f>SUM(E22/100)*0.8</f>
        <v>3840</v>
      </c>
      <c r="H43" s="59"/>
    </row>
    <row r="44" spans="2:7" ht="15.75">
      <c r="B44" s="7" t="s">
        <v>17</v>
      </c>
      <c r="C44" s="6"/>
      <c r="D44" s="6"/>
      <c r="E44" s="24"/>
      <c r="F44" s="25"/>
      <c r="G44" s="11">
        <v>0</v>
      </c>
    </row>
    <row r="45" spans="2:7" ht="15.75">
      <c r="B45" s="13" t="s">
        <v>19</v>
      </c>
      <c r="C45" s="45"/>
      <c r="D45" s="6"/>
      <c r="E45" s="24"/>
      <c r="F45" s="25"/>
      <c r="G45" s="11"/>
    </row>
    <row r="46" spans="2:7" ht="15.75">
      <c r="B46" s="13" t="s">
        <v>19</v>
      </c>
      <c r="C46" s="45"/>
      <c r="D46" s="6"/>
      <c r="E46" s="24"/>
      <c r="F46" s="25"/>
      <c r="G46" s="11"/>
    </row>
    <row r="47" spans="2:7" ht="15.75">
      <c r="B47" s="7"/>
      <c r="C47" s="6"/>
      <c r="D47" s="6"/>
      <c r="E47" s="26"/>
      <c r="F47" s="27"/>
      <c r="G47" s="17"/>
    </row>
    <row r="48" spans="2:7" ht="15.75">
      <c r="B48" s="5" t="s">
        <v>20</v>
      </c>
      <c r="C48" s="44"/>
      <c r="D48" s="6"/>
      <c r="E48" s="67">
        <f>SUM(E38:E40)</f>
        <v>400000</v>
      </c>
      <c r="F48" s="65" t="s">
        <v>37</v>
      </c>
      <c r="G48" s="66">
        <f>SUM(G38:G47)</f>
        <v>25740</v>
      </c>
    </row>
    <row r="49" spans="2:7" ht="15.75">
      <c r="B49" s="7"/>
      <c r="C49" s="6"/>
      <c r="D49" s="6"/>
      <c r="E49" s="6"/>
      <c r="F49" s="65" t="s">
        <v>38</v>
      </c>
      <c r="G49" s="66">
        <f>G48/12</f>
        <v>2145</v>
      </c>
    </row>
    <row r="50" spans="2:7" ht="15.75">
      <c r="B50" s="7"/>
      <c r="C50" s="6"/>
      <c r="D50" s="6"/>
      <c r="E50" s="6"/>
      <c r="F50" s="6"/>
      <c r="G50" s="28"/>
    </row>
    <row r="51" spans="2:7" ht="15.75">
      <c r="B51" s="5" t="s">
        <v>7</v>
      </c>
      <c r="C51" s="44"/>
      <c r="D51" s="6"/>
      <c r="E51" s="6"/>
      <c r="F51" s="6"/>
      <c r="G51" s="29" t="s">
        <v>3</v>
      </c>
    </row>
    <row r="52" spans="2:7" ht="15.75">
      <c r="B52" s="7"/>
      <c r="C52" s="6"/>
      <c r="D52" s="6"/>
      <c r="E52" s="6"/>
      <c r="F52" s="6"/>
      <c r="G52" s="17"/>
    </row>
    <row r="53" spans="2:7" ht="18">
      <c r="B53" s="7" t="s">
        <v>21</v>
      </c>
      <c r="C53" s="6"/>
      <c r="D53" s="6"/>
      <c r="E53" s="6"/>
      <c r="F53" s="6"/>
      <c r="G53" s="37">
        <f>SUM(G48/G17*100)</f>
        <v>28.599999999999998</v>
      </c>
    </row>
    <row r="54" spans="2:7" ht="18">
      <c r="B54" s="7" t="s">
        <v>12</v>
      </c>
      <c r="C54" s="6"/>
      <c r="D54" s="6"/>
      <c r="E54" s="6"/>
      <c r="F54" s="6"/>
      <c r="G54" s="37">
        <f>SUM(G48/E17*100)</f>
        <v>28.599999999999998</v>
      </c>
    </row>
    <row r="55" spans="2:7" ht="18">
      <c r="B55" s="7" t="s">
        <v>13</v>
      </c>
      <c r="C55" s="6"/>
      <c r="D55" s="6"/>
      <c r="E55" s="6"/>
      <c r="F55" s="42">
        <v>1</v>
      </c>
      <c r="G55" s="41">
        <f>100/G17*(SUM((E38/100*(F38+1)),(E39/100*(F39+1)),(E40/100*(F40+1)),(E41/100*(F41+1)))+G42+G43+G44+G45+G46+G47)</f>
        <v>33.044444444444444</v>
      </c>
    </row>
    <row r="56" spans="2:7" ht="18">
      <c r="B56" s="7" t="s">
        <v>14</v>
      </c>
      <c r="C56" s="6"/>
      <c r="D56" s="6"/>
      <c r="E56" s="6"/>
      <c r="F56" s="30">
        <v>1</v>
      </c>
      <c r="G56" s="37">
        <f>100/E17*(SUM((E38/100*(F38+1)),(E39/100*(F39+1)),(E40/100*(F40+1)),(E41/100*(F41+1)))+G42+G43+G44+G45+G46+G47)</f>
        <v>33.044444444444444</v>
      </c>
    </row>
    <row r="57" spans="2:7" ht="15.75">
      <c r="B57" s="7" t="s">
        <v>15</v>
      </c>
      <c r="C57" s="6"/>
      <c r="D57" s="6"/>
      <c r="E57" s="6"/>
      <c r="F57" s="6"/>
      <c r="G57" s="31"/>
    </row>
    <row r="58" spans="2:7" ht="15.75">
      <c r="B58" s="7"/>
      <c r="C58" s="6"/>
      <c r="D58" s="6"/>
      <c r="E58" s="6"/>
      <c r="F58" s="6"/>
      <c r="G58" s="28"/>
    </row>
    <row r="59" spans="2:7" ht="15.75">
      <c r="B59" s="5" t="s">
        <v>16</v>
      </c>
      <c r="C59" s="44"/>
      <c r="D59" s="32" t="s">
        <v>34</v>
      </c>
      <c r="E59" s="33"/>
      <c r="F59" s="33"/>
      <c r="G59" s="23"/>
    </row>
    <row r="60" spans="2:7" ht="15.75">
      <c r="B60" s="7"/>
      <c r="C60" s="6"/>
      <c r="D60" s="34" t="s">
        <v>56</v>
      </c>
      <c r="E60" s="35"/>
      <c r="F60" s="35"/>
      <c r="G60" s="63"/>
    </row>
    <row r="61" spans="2:7" ht="15.75">
      <c r="B61" s="7"/>
      <c r="C61" s="6"/>
      <c r="D61" s="34" t="s">
        <v>39</v>
      </c>
      <c r="E61" s="35"/>
      <c r="F61" s="35"/>
      <c r="G61" s="63"/>
    </row>
    <row r="62" spans="2:7" ht="15.75">
      <c r="B62" s="7"/>
      <c r="C62" s="6"/>
      <c r="D62" s="34" t="s">
        <v>57</v>
      </c>
      <c r="E62" s="35"/>
      <c r="F62" s="35"/>
      <c r="G62" s="63"/>
    </row>
    <row r="63" spans="2:7" ht="15.75">
      <c r="B63" s="7"/>
      <c r="C63" s="6"/>
      <c r="D63" s="34" t="s">
        <v>51</v>
      </c>
      <c r="E63" s="35"/>
      <c r="F63" s="35"/>
      <c r="G63" s="63"/>
    </row>
    <row r="64" spans="2:7" ht="15.75">
      <c r="B64" s="7"/>
      <c r="C64" s="6"/>
      <c r="D64" s="34" t="s">
        <v>52</v>
      </c>
      <c r="E64" s="35"/>
      <c r="F64" s="35"/>
      <c r="G64" s="63"/>
    </row>
    <row r="65" spans="2:7" ht="15">
      <c r="B65" s="78"/>
      <c r="C65" s="59"/>
      <c r="D65" s="59"/>
      <c r="E65" s="59"/>
      <c r="F65" s="64"/>
      <c r="G65" s="89"/>
    </row>
    <row r="66" spans="2:7" ht="15">
      <c r="B66" s="88" t="s">
        <v>61</v>
      </c>
      <c r="C66" s="36"/>
      <c r="D66" s="36"/>
      <c r="E66" s="36"/>
      <c r="F66" s="36"/>
      <c r="G66" s="62"/>
    </row>
  </sheetData>
  <sheetProtection/>
  <printOptions/>
  <pageMargins left="0.86" right="0.31" top="1" bottom="1" header="0.31" footer="0.4921259845"/>
  <pageSetup fitToHeight="1" fitToWidth="1" horizontalDpi="600" verticalDpi="600" orientation="portrait" paperSize="9" scale="63" r:id="rId1"/>
  <headerFooter alignWithMargins="0">
    <oddFooter>&amp;LF:/Kred Hallau/Formulare/Tragbarkeitsrechnungen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RBA Banken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 Claudia (BSB)</dc:creator>
  <cp:keywords/>
  <dc:description/>
  <cp:lastModifiedBy>User</cp:lastModifiedBy>
  <cp:lastPrinted>2008-11-16T16:24:04Z</cp:lastPrinted>
  <dcterms:created xsi:type="dcterms:W3CDTF">2006-03-16T08:03:06Z</dcterms:created>
  <dcterms:modified xsi:type="dcterms:W3CDTF">2008-12-09T14:49:48Z</dcterms:modified>
  <cp:category/>
  <cp:version/>
  <cp:contentType/>
  <cp:contentStatus/>
</cp:coreProperties>
</file>