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<sst xmlns="http://schemas.openxmlformats.org/spreadsheetml/2006/main" count="43" uniqueCount="41">
  <si>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Liegenschaft:</t>
  </si>
  <si>
    <t>Baujahr:</t>
  </si>
  <si>
    <t>CHF</t>
  </si>
  <si>
    <t xml:space="preserve">Eigenkapital: </t>
  </si>
  <si>
    <t xml:space="preserve">./. Grenzsteuersatz (ca. 30%) </t>
  </si>
  <si>
    <t>Grenzsteuersatz:</t>
  </si>
  <si>
    <t>Investitionen:</t>
  </si>
  <si>
    <t>Bemerkungen:</t>
  </si>
  <si>
    <t>Wertvermehrende Investition (50%):</t>
  </si>
  <si>
    <t xml:space="preserve">Bruttorendite der Liegenschaft </t>
  </si>
  <si>
    <t>Eigentümer:</t>
  </si>
  <si>
    <t xml:space="preserve">Fremdkapital (Hypothek) : </t>
  </si>
  <si>
    <t>Var. 1</t>
  </si>
  <si>
    <t>Var. 2</t>
  </si>
  <si>
    <t xml:space="preserve">Mietzinseinnahmen (Annahme BS Bank real.) </t>
  </si>
  <si>
    <t xml:space="preserve">- Die Liegenschaft trägt sich problemlos und erwirschaftet eine ansprechende Rendite </t>
  </si>
  <si>
    <t>Abwälzbar innerh. 20 Jahren Mieten (p.a.)</t>
  </si>
  <si>
    <t>pro Monat</t>
  </si>
  <si>
    <t>pro Wohneinheit</t>
  </si>
  <si>
    <t>Eigenkapitalrendite</t>
  </si>
  <si>
    <t>Kap. %</t>
  </si>
  <si>
    <t>Net-Cashflow vor Steur. U. Abschr. (EBITDA)</t>
  </si>
  <si>
    <t>Net-Cashflow nach Steuern u. Absch. (EBIT)</t>
  </si>
  <si>
    <t>Anlagekosten / Verkehrswert:</t>
  </si>
  <si>
    <t xml:space="preserve">               Liegenschaftsrenditen-Berechnungen</t>
  </si>
  <si>
    <t>Experte:</t>
  </si>
  <si>
    <t xml:space="preserve">Mariano Mottola </t>
  </si>
  <si>
    <t>Nettorendite der Liegenschaft</t>
  </si>
  <si>
    <t>9-Familienhaus, Eschenz</t>
  </si>
  <si>
    <t>Hans &amp; Muster</t>
  </si>
  <si>
    <t xml:space="preserve">./. Unterhalt / Instandhaltung </t>
  </si>
  <si>
    <t xml:space="preserve">./. Verwaltung </t>
  </si>
  <si>
    <t>./. Mietzinsrisiko</t>
  </si>
  <si>
    <t xml:space="preserve">./. Rückstellungen / Instandsetzungen </t>
  </si>
  <si>
    <t>100% Eigenkapital</t>
  </si>
  <si>
    <t>10% Eigenkapital</t>
  </si>
  <si>
    <t>BR</t>
  </si>
  <si>
    <t>./. Abschreibungen (ca. 1% v. AK)</t>
  </si>
  <si>
    <t xml:space="preserve">- Liegenschaft hat Wertsteigerungs- sowie Renditesteigerungspotential </t>
  </si>
  <si>
    <t>Variante: FK Zins 5%</t>
  </si>
  <si>
    <t>./. Eigenkapitalverzinsung / Hypothekarzins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</si>
</sst>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CHF.&quot;\ #,##0;&quot;CHF.&quot;\ \-#,##0"/>
    <numFmt numFmtId="171" formatCode="&quot;CHF.&quot;\ #,##0;[Red]&quot;CHF.&quot;\ \-#,##0"/>
    <numFmt numFmtId="172" formatCode="&quot;CHF.&quot;\ #,##0.00;&quot;CHF.&quot;\ \-#,##0.00"/>
    <numFmt numFmtId="173" formatCode="&quot;CHF.&quot;\ #,##0.00;[Red]&quot;CHF.&quot;\ \-#,##0.00"/>
    <numFmt numFmtId="174" formatCode="_ &quot;CHF.&quot;\ * #,##0_ ;_ &quot;CHF.&quot;\ * \-#,##0_ ;_ &quot;CHF.&quot;\ * &quot;-&quot;_ ;_ @_ "/>
    <numFmt numFmtId="175" formatCode="_ &quot;CHF.&quot;\ * #,##0.00_ ;_ &quot;CHF.&quot;\ * \-#,##0.00_ ;_ &quot;CHF.&quot;\ * &quot;-&quot;??_ ;_ @_ 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&quot;CHF&quot;\ * #,##0.00_ ;_ &quot;CHF&quot;\ * \-#,##0.00_ ;_ &quot;CHF&quot;\ * &quot;-&quot;??_ ;_ @_ "/>
    <numFmt numFmtId="182" formatCode="_ * #,##0.000_ ;_ * \-#,##0.000_ ;_ * &quot;-&quot;??_ ;_ @_ "/>
    <numFmt numFmtId="183" formatCode="0.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1" applyFont="1" applyAlignment="1">
      <alignment/>
    </xf>
    <xf numFmtId="43" fontId="0" fillId="0" borderId="0" xfId="41" applyFont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4" fillId="25" borderId="12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0" xfId="0" applyFill="1" applyAlignment="1">
      <alignment/>
    </xf>
    <xf numFmtId="43" fontId="0" fillId="0" borderId="0" xfId="41" applyFont="1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43" fontId="3" fillId="0" borderId="0" xfId="41" applyFont="1" applyFill="1" applyBorder="1" applyAlignment="1">
      <alignment/>
    </xf>
    <xf numFmtId="43" fontId="0" fillId="0" borderId="0" xfId="41" applyFont="1" applyFill="1" applyAlignment="1">
      <alignment/>
    </xf>
    <xf numFmtId="0" fontId="2" fillId="0" borderId="0" xfId="0" applyFont="1" applyAlignment="1" quotePrefix="1">
      <alignment/>
    </xf>
    <xf numFmtId="43" fontId="2" fillId="0" borderId="0" xfId="41" applyFont="1" applyAlignment="1">
      <alignment/>
    </xf>
    <xf numFmtId="0" fontId="2" fillId="7" borderId="14" xfId="0" applyFont="1" applyFill="1" applyBorder="1" applyAlignment="1">
      <alignment/>
    </xf>
    <xf numFmtId="43" fontId="2" fillId="7" borderId="14" xfId="41" applyFont="1" applyFill="1" applyBorder="1" applyAlignment="1">
      <alignment/>
    </xf>
    <xf numFmtId="43" fontId="2" fillId="7" borderId="0" xfId="41" applyFont="1" applyFill="1" applyAlignment="1">
      <alignment/>
    </xf>
    <xf numFmtId="0" fontId="0" fillId="7" borderId="0" xfId="0" applyFill="1" applyAlignment="1">
      <alignment/>
    </xf>
    <xf numFmtId="43" fontId="3" fillId="7" borderId="0" xfId="41" applyFont="1" applyFill="1" applyAlignment="1">
      <alignment/>
    </xf>
    <xf numFmtId="0" fontId="3" fillId="7" borderId="0" xfId="0" applyFont="1" applyFill="1" applyAlignment="1">
      <alignment/>
    </xf>
    <xf numFmtId="43" fontId="0" fillId="7" borderId="0" xfId="41" applyFont="1" applyFill="1" applyAlignment="1">
      <alignment/>
    </xf>
    <xf numFmtId="43" fontId="3" fillId="7" borderId="0" xfId="41" applyFont="1" applyFill="1" applyBorder="1" applyAlignment="1">
      <alignment/>
    </xf>
    <xf numFmtId="0" fontId="5" fillId="24" borderId="0" xfId="0" applyFont="1" applyFill="1" applyAlignment="1">
      <alignment/>
    </xf>
    <xf numFmtId="43" fontId="0" fillId="0" borderId="0" xfId="41" applyNumberFormat="1" applyFont="1" applyBorder="1" applyAlignment="1">
      <alignment/>
    </xf>
    <xf numFmtId="2" fontId="0" fillId="0" borderId="0" xfId="0" applyNumberFormat="1" applyAlignment="1">
      <alignment/>
    </xf>
    <xf numFmtId="43" fontId="6" fillId="25" borderId="15" xfId="41" applyFont="1" applyFill="1" applyBorder="1" applyAlignment="1">
      <alignment/>
    </xf>
    <xf numFmtId="43" fontId="6" fillId="25" borderId="16" xfId="41" applyFont="1" applyFill="1" applyBorder="1" applyAlignment="1">
      <alignment/>
    </xf>
    <xf numFmtId="0" fontId="6" fillId="25" borderId="17" xfId="0" applyFont="1" applyFill="1" applyBorder="1" applyAlignment="1">
      <alignment/>
    </xf>
    <xf numFmtId="43" fontId="6" fillId="25" borderId="18" xfId="41" applyFont="1" applyFill="1" applyBorder="1" applyAlignment="1">
      <alignment/>
    </xf>
    <xf numFmtId="43" fontId="6" fillId="25" borderId="14" xfId="41" applyFont="1" applyFill="1" applyBorder="1" applyAlignment="1">
      <alignment/>
    </xf>
    <xf numFmtId="0" fontId="6" fillId="7" borderId="17" xfId="0" applyFont="1" applyFill="1" applyBorder="1" applyAlignment="1">
      <alignment/>
    </xf>
    <xf numFmtId="43" fontId="6" fillId="7" borderId="18" xfId="41" applyFont="1" applyFill="1" applyBorder="1" applyAlignment="1">
      <alignment/>
    </xf>
    <xf numFmtId="43" fontId="6" fillId="7" borderId="14" xfId="41" applyFont="1" applyFill="1" applyBorder="1" applyAlignment="1">
      <alignment/>
    </xf>
    <xf numFmtId="0" fontId="6" fillId="10" borderId="17" xfId="0" applyFont="1" applyFill="1" applyBorder="1" applyAlignment="1">
      <alignment/>
    </xf>
    <xf numFmtId="43" fontId="6" fillId="10" borderId="18" xfId="41" applyFont="1" applyFill="1" applyBorder="1" applyAlignment="1">
      <alignment/>
    </xf>
    <xf numFmtId="43" fontId="6" fillId="10" borderId="14" xfId="41" applyFont="1" applyFill="1" applyBorder="1" applyAlignment="1">
      <alignment/>
    </xf>
    <xf numFmtId="0" fontId="0" fillId="0" borderId="0" xfId="0" applyFont="1" applyAlignment="1" quotePrefix="1">
      <alignment/>
    </xf>
    <xf numFmtId="43" fontId="0" fillId="0" borderId="0" xfId="4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45.7109375" style="0" customWidth="1"/>
    <col min="2" max="2" width="16.7109375" style="0" customWidth="1"/>
    <col min="3" max="3" width="7.7109375" style="0" customWidth="1"/>
    <col min="5" max="5" width="17.421875" style="0" customWidth="1"/>
    <col min="6" max="6" width="8.7109375" style="0" customWidth="1"/>
  </cols>
  <sheetData>
    <row r="1" spans="1:8" ht="26.25">
      <c r="A1" s="29" t="s">
        <v>24</v>
      </c>
      <c r="B1" s="2"/>
      <c r="C1" s="2"/>
      <c r="D1" s="1"/>
      <c r="E1" s="1"/>
      <c r="F1" s="1"/>
      <c r="G1" s="13"/>
      <c r="H1" s="13"/>
    </row>
    <row r="3" spans="1:5" ht="12.75">
      <c r="A3" t="s">
        <v>0</v>
      </c>
      <c r="B3" s="7" t="s">
        <v>28</v>
      </c>
      <c r="C3" s="7"/>
      <c r="E3" s="7"/>
    </row>
    <row r="4" spans="1:5" ht="12.75">
      <c r="A4" t="s">
        <v>1</v>
      </c>
      <c r="B4" s="14">
        <v>1972</v>
      </c>
      <c r="C4" s="14"/>
      <c r="E4" s="7"/>
    </row>
    <row r="5" spans="1:5" ht="12.75">
      <c r="A5" t="s">
        <v>10</v>
      </c>
      <c r="B5" s="7" t="s">
        <v>29</v>
      </c>
      <c r="C5" s="7"/>
      <c r="E5" s="7"/>
    </row>
    <row r="6" spans="1:6" ht="12.75">
      <c r="A6" s="46" t="s">
        <v>39</v>
      </c>
      <c r="B6" s="21" t="s">
        <v>12</v>
      </c>
      <c r="C6" s="22" t="s">
        <v>20</v>
      </c>
      <c r="E6" s="22" t="s">
        <v>13</v>
      </c>
      <c r="F6" s="21" t="s">
        <v>20</v>
      </c>
    </row>
    <row r="7" spans="2:5" ht="12.75">
      <c r="B7" s="20" t="s">
        <v>34</v>
      </c>
      <c r="C7" s="7"/>
      <c r="E7" s="20" t="s">
        <v>35</v>
      </c>
    </row>
    <row r="8" spans="1:5" ht="12.75">
      <c r="A8" s="4" t="s">
        <v>23</v>
      </c>
      <c r="B8" s="7">
        <v>1600000</v>
      </c>
      <c r="C8" s="7"/>
      <c r="E8" s="7">
        <v>1600000</v>
      </c>
    </row>
    <row r="9" spans="1:5" ht="12.75">
      <c r="A9" t="s">
        <v>3</v>
      </c>
      <c r="B9" s="7">
        <v>1600000</v>
      </c>
      <c r="C9" s="7"/>
      <c r="E9" s="7">
        <v>160000</v>
      </c>
    </row>
    <row r="10" spans="1:5" ht="12.75">
      <c r="A10" t="s">
        <v>11</v>
      </c>
      <c r="B10" s="7">
        <f>SUM(B8-B9)</f>
        <v>0</v>
      </c>
      <c r="C10" s="7"/>
      <c r="E10" s="7">
        <f>SUM(E8-E9)</f>
        <v>1440000</v>
      </c>
    </row>
    <row r="11" spans="1:5" ht="12.75">
      <c r="A11" t="s">
        <v>5</v>
      </c>
      <c r="B11" s="7">
        <v>30</v>
      </c>
      <c r="C11" s="7"/>
      <c r="E11" s="7">
        <v>30</v>
      </c>
    </row>
    <row r="12" spans="1:5" ht="12.75">
      <c r="A12" t="s">
        <v>6</v>
      </c>
      <c r="B12" s="7">
        <v>0</v>
      </c>
      <c r="C12" s="7"/>
      <c r="E12" s="7"/>
    </row>
    <row r="13" spans="1:5" ht="12.75">
      <c r="A13" t="s">
        <v>8</v>
      </c>
      <c r="B13" s="7">
        <f>SUM(B12/100)*50</f>
        <v>0</v>
      </c>
      <c r="C13" s="7"/>
      <c r="E13" s="7">
        <f>SUM(E12/100)*50</f>
        <v>0</v>
      </c>
    </row>
    <row r="14" spans="1:5" ht="12.75">
      <c r="A14" t="s">
        <v>16</v>
      </c>
      <c r="B14" s="7">
        <f>B13/20</f>
        <v>0</v>
      </c>
      <c r="C14" s="7"/>
      <c r="E14" s="7">
        <f>E13/20</f>
        <v>0</v>
      </c>
    </row>
    <row r="15" spans="1:5" ht="12.75">
      <c r="A15" t="s">
        <v>17</v>
      </c>
      <c r="B15" s="7">
        <f>B14/12</f>
        <v>0</v>
      </c>
      <c r="C15" s="7"/>
      <c r="E15" s="7">
        <f>E14/12</f>
        <v>0</v>
      </c>
    </row>
    <row r="16" spans="1:5" ht="12.75">
      <c r="A16" t="s">
        <v>18</v>
      </c>
      <c r="B16" s="7">
        <f>B15/16</f>
        <v>0</v>
      </c>
      <c r="C16" s="15"/>
      <c r="E16" s="7">
        <f>E15/16</f>
        <v>0</v>
      </c>
    </row>
    <row r="17" spans="2:5" ht="12.75">
      <c r="B17" s="3" t="s">
        <v>2</v>
      </c>
      <c r="C17" s="3"/>
      <c r="E17" s="3" t="s">
        <v>2</v>
      </c>
    </row>
    <row r="18" spans="1:5" ht="12.75">
      <c r="A18" t="s">
        <v>14</v>
      </c>
      <c r="B18" s="7">
        <v>120000</v>
      </c>
      <c r="C18" s="7"/>
      <c r="E18" s="7">
        <v>120000</v>
      </c>
    </row>
    <row r="19" spans="2:5" ht="12.75">
      <c r="B19" s="7"/>
      <c r="C19" s="7"/>
      <c r="E19" s="7"/>
    </row>
    <row r="20" spans="1:6" ht="12.75">
      <c r="A20" t="s">
        <v>40</v>
      </c>
      <c r="B20" s="30">
        <f>-SUM(B8/100)*C20</f>
        <v>-72000</v>
      </c>
      <c r="C20" s="7">
        <v>4.5</v>
      </c>
      <c r="E20" s="30">
        <f>-SUM(E10/100)*F20</f>
        <v>-50400</v>
      </c>
      <c r="F20" s="31">
        <v>3.5</v>
      </c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1:6" ht="12.75">
      <c r="A23" t="s">
        <v>30</v>
      </c>
      <c r="B23" s="30">
        <f>-SUM(B18/C31)*C23</f>
        <v>-8000</v>
      </c>
      <c r="C23" s="8">
        <v>0.5</v>
      </c>
      <c r="E23" s="30">
        <f>-SUM(E18/F31)*F23</f>
        <v>-8000</v>
      </c>
      <c r="F23" s="31">
        <v>0.5</v>
      </c>
    </row>
    <row r="24" spans="1:6" ht="12.75">
      <c r="A24" t="s">
        <v>31</v>
      </c>
      <c r="B24" s="30">
        <f>-SUM(B18/C31)*C24</f>
        <v>-12000</v>
      </c>
      <c r="C24" s="7">
        <v>0.75</v>
      </c>
      <c r="E24" s="30">
        <f>-SUM(E18/F31)*F24</f>
        <v>-12000</v>
      </c>
      <c r="F24">
        <v>0.75</v>
      </c>
    </row>
    <row r="25" spans="1:6" ht="12.75">
      <c r="A25" t="s">
        <v>32</v>
      </c>
      <c r="B25" s="30">
        <f>-SUM(B18/C31)*C25</f>
        <v>-12000</v>
      </c>
      <c r="C25" s="7">
        <v>0.75</v>
      </c>
      <c r="E25" s="30">
        <f>-SUM(E18/F31)*F25</f>
        <v>-12000</v>
      </c>
      <c r="F25">
        <v>0.75</v>
      </c>
    </row>
    <row r="26" spans="1:6" ht="12.75">
      <c r="A26" t="s">
        <v>33</v>
      </c>
      <c r="B26" s="30">
        <f>-SUM(B18/C31)*C26</f>
        <v>-12800</v>
      </c>
      <c r="C26" s="8">
        <v>0.8</v>
      </c>
      <c r="E26" s="30">
        <f>-SUM(E18/F31)*F26</f>
        <v>-12800</v>
      </c>
      <c r="F26" s="31">
        <v>0.8</v>
      </c>
    </row>
    <row r="27" spans="2:5" ht="12.75">
      <c r="B27" s="7"/>
      <c r="C27" s="7"/>
      <c r="E27" s="7"/>
    </row>
    <row r="28" spans="1:6" ht="12.75">
      <c r="A28" s="24"/>
      <c r="B28" s="27"/>
      <c r="C28" s="27"/>
      <c r="E28" s="27"/>
      <c r="F28" s="28"/>
    </row>
    <row r="29" spans="1:6" ht="12.75">
      <c r="A29" s="26" t="s">
        <v>21</v>
      </c>
      <c r="B29" s="25">
        <f>SUM(B18:B26)</f>
        <v>3200</v>
      </c>
      <c r="C29" s="28">
        <f>SUM(B29/B8*100)</f>
        <v>0.2</v>
      </c>
      <c r="E29" s="25">
        <f>SUM(E18:E26)</f>
        <v>24800</v>
      </c>
      <c r="F29" s="28">
        <f>SUM(E29/E8*100)</f>
        <v>1.55</v>
      </c>
    </row>
    <row r="30" spans="2:5" ht="12.75">
      <c r="B30" s="7"/>
      <c r="C30" s="7"/>
      <c r="E30" s="7"/>
    </row>
    <row r="31" spans="1:6" ht="12.75">
      <c r="A31" s="5" t="s">
        <v>36</v>
      </c>
      <c r="B31" s="7"/>
      <c r="C31" s="23">
        <v>7.5</v>
      </c>
      <c r="E31" s="7"/>
      <c r="F31" s="23">
        <v>7.5</v>
      </c>
    </row>
    <row r="32" spans="2:5" ht="12.75">
      <c r="B32" s="7"/>
      <c r="C32" s="7"/>
      <c r="E32" s="7"/>
    </row>
    <row r="33" spans="1:6" ht="12.75">
      <c r="A33" t="s">
        <v>4</v>
      </c>
      <c r="B33" s="7">
        <f>-SUM(B29/100*C33)</f>
        <v>-960</v>
      </c>
      <c r="C33" s="7">
        <v>30</v>
      </c>
      <c r="E33" s="7">
        <f>-SUM(E29/100*F33)</f>
        <v>-7440</v>
      </c>
      <c r="F33" s="7">
        <v>30</v>
      </c>
    </row>
    <row r="34" spans="1:6" ht="12.75">
      <c r="A34" t="s">
        <v>37</v>
      </c>
      <c r="B34" s="7">
        <f>-SUM(B8/100)*C34</f>
        <v>0</v>
      </c>
      <c r="C34" s="7">
        <v>0</v>
      </c>
      <c r="E34" s="7">
        <f>-SUM(E8/100)*F34</f>
        <v>0</v>
      </c>
      <c r="F34" s="7">
        <v>0</v>
      </c>
    </row>
    <row r="35" spans="1:5" ht="12.75">
      <c r="A35" s="5"/>
      <c r="B35" s="7"/>
      <c r="C35" s="7"/>
      <c r="E35" s="7"/>
    </row>
    <row r="36" spans="1:5" ht="12.75">
      <c r="A36" s="9"/>
      <c r="B36" s="10"/>
      <c r="C36" s="16"/>
      <c r="E36" s="12"/>
    </row>
    <row r="37" spans="1:5" ht="15">
      <c r="A37" s="11" t="s">
        <v>22</v>
      </c>
      <c r="B37" s="32">
        <f>SUM(B29:B34)</f>
        <v>2240</v>
      </c>
      <c r="C37" s="17"/>
      <c r="E37" s="33">
        <f>SUM(E29:E34)</f>
        <v>17360</v>
      </c>
    </row>
    <row r="38" spans="1:5" ht="14.25">
      <c r="A38" s="6"/>
      <c r="B38" s="7"/>
      <c r="C38" s="18"/>
      <c r="E38" s="7"/>
    </row>
    <row r="39" spans="2:5" ht="12.75">
      <c r="B39" s="7"/>
      <c r="C39" s="18"/>
      <c r="E39" s="7"/>
    </row>
    <row r="40" spans="1:5" ht="15">
      <c r="A40" s="34" t="s">
        <v>19</v>
      </c>
      <c r="B40" s="35">
        <f>-SUM(B20/B9)*100</f>
        <v>4.5</v>
      </c>
      <c r="C40" s="17"/>
      <c r="E40" s="36">
        <f>SUM(E29/E9*100)</f>
        <v>15.5</v>
      </c>
    </row>
    <row r="41" spans="2:5" ht="12.75">
      <c r="B41" s="7"/>
      <c r="C41" s="18"/>
      <c r="E41" s="7"/>
    </row>
    <row r="42" spans="1:5" ht="15">
      <c r="A42" s="37" t="s">
        <v>27</v>
      </c>
      <c r="B42" s="38">
        <f>SUM(C31-(C23+C24+C25+C26))</f>
        <v>4.7</v>
      </c>
      <c r="C42" s="18"/>
      <c r="E42" s="39">
        <f>SUM(F31-(F23+F24+F25+F26))</f>
        <v>4.7</v>
      </c>
    </row>
    <row r="43" spans="2:5" ht="12.75">
      <c r="B43" s="7"/>
      <c r="C43" s="18"/>
      <c r="E43" s="7"/>
    </row>
    <row r="44" spans="1:5" ht="15">
      <c r="A44" s="40" t="s">
        <v>9</v>
      </c>
      <c r="B44" s="41">
        <f>SUM(B18/B8*100)</f>
        <v>7.5</v>
      </c>
      <c r="C44" s="17"/>
      <c r="E44" s="42">
        <f>SUM(E18/E8*100)</f>
        <v>7.5</v>
      </c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1:3" ht="12.75">
      <c r="A48" s="4" t="s">
        <v>7</v>
      </c>
      <c r="B48" s="7"/>
      <c r="C48" s="7"/>
    </row>
    <row r="49" spans="2:3" ht="12.75">
      <c r="B49" s="7"/>
      <c r="C49" s="7"/>
    </row>
    <row r="50" spans="1:3" ht="12.75">
      <c r="A50" s="43" t="s">
        <v>15</v>
      </c>
      <c r="B50" s="44"/>
      <c r="C50" s="44"/>
    </row>
    <row r="51" spans="1:3" ht="12.75">
      <c r="A51" s="43" t="s">
        <v>38</v>
      </c>
      <c r="B51" s="45"/>
      <c r="C51" s="45"/>
    </row>
    <row r="52" ht="12.75">
      <c r="A52" s="19"/>
    </row>
    <row r="53" ht="12.75">
      <c r="A53" s="19"/>
    </row>
    <row r="59" spans="1:2" ht="12.75">
      <c r="A59" s="45" t="s">
        <v>25</v>
      </c>
      <c r="B59" s="45" t="s">
        <v>26</v>
      </c>
    </row>
  </sheetData>
  <sheetProtection/>
  <printOptions gridLines="1"/>
  <pageMargins left="0.38" right="0.25" top="1" bottom="1" header="0.4921259845" footer="0.4921259845"/>
  <pageSetup horizontalDpi="300" verticalDpi="300" orientation="portrait" paperSize="9" scale="90" r:id="rId1"/>
  <headerFooter alignWithMargins="0">
    <oddFooter>&amp;LM.Mottola&amp;CBS Bank Schaffhausen
GST-Neuhausen&amp;R&amp;D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Bank Schaffhausen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mottola</dc:creator>
  <cp:keywords/>
  <dc:description/>
  <cp:lastModifiedBy>User</cp:lastModifiedBy>
  <cp:lastPrinted>2007-11-02T09:31:50Z</cp:lastPrinted>
  <dcterms:created xsi:type="dcterms:W3CDTF">2002-03-07T07:41:12Z</dcterms:created>
  <dcterms:modified xsi:type="dcterms:W3CDTF">2008-12-09T14:51:27Z</dcterms:modified>
  <cp:category/>
  <cp:version/>
  <cp:contentType/>
  <cp:contentStatus/>
</cp:coreProperties>
</file>